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TABLEAU DES ALLURES" sheetId="1" r:id="rId1"/>
    <sheet name="Feuil3" sheetId="2" r:id="rId2"/>
  </sheets>
  <definedNames>
    <definedName name="_xlnm._FilterDatabase">'TABLEAU DES ALLURES'!$A$1:$L$34</definedName>
    <definedName name="_xlnm.Print_Area">'TABLEAU DES ALLURES'!$A$1:$M$34</definedName>
    <definedName name="_xlnm.Print_Area_0">'TABLEAU DES ALLURES'!$A$1:$M$34</definedName>
    <definedName name="_xlnm.Print_Area_0_0">'TABLEAU DES ALLURES'!$A$1:$M$34</definedName>
    <definedName name="_xlnm.Print_Area_0_0_0">'TABLEAU DES ALLURES'!$A$1:$M$34</definedName>
    <definedName name="Z_ED66CBD6_C7FF_4B49_9D05_F936073D404C_.wvu.FilterData" localSheetId="0" hidden="1">'TABLEAU DES ALLURES'!$A$1:$L$34</definedName>
    <definedName name="Z_ED66CBD6_C7FF_4B49_9D05_F936073D404C_.wvu.PrintArea" localSheetId="0" hidden="1">'TABLEAU DES ALLURES'!$A$1:$M$34</definedName>
    <definedName name="_xlnm.Print_Area" localSheetId="0">'TABLEAU DES ALLURES'!$A$1:$M$34</definedName>
  </definedNames>
  <calcPr fullCalcOnLoad="1"/>
</workbook>
</file>

<file path=xl/sharedStrings.xml><?xml version="1.0" encoding="utf-8"?>
<sst xmlns="http://schemas.openxmlformats.org/spreadsheetml/2006/main" count="20" uniqueCount="16">
  <si>
    <t>TABLEAU DES ALLURES SELON VMA</t>
  </si>
  <si>
    <t>DISTANCE</t>
  </si>
  <si>
    <t>ENDURANCE EN %</t>
  </si>
  <si>
    <t>RESISTANCE EN %</t>
  </si>
  <si>
    <t>VMA EN %</t>
  </si>
  <si>
    <t>EN mètres</t>
  </si>
  <si>
    <t>SEANCE DE 30"/30"</t>
  </si>
  <si>
    <t>%</t>
  </si>
  <si>
    <t>DISTANCE A</t>
  </si>
  <si>
    <t>VMA</t>
  </si>
  <si>
    <t>PARCOURIR</t>
  </si>
  <si>
    <t>TEMPS PREVISIBLE SUR :</t>
  </si>
  <si>
    <t>10KM</t>
  </si>
  <si>
    <t>SEMI MARATHON</t>
  </si>
  <si>
    <t>MARATHON</t>
  </si>
  <si>
    <t>TEMPS AU KM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</si>
</sst>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[h]:mm:ss;@"/>
    <numFmt numFmtId="166" formatCode="mm:ss.0;@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8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9" fillId="28" borderId="0">
      <alignment/>
      <protection/>
    </xf>
    <xf numFmtId="0" fontId="11" fillId="29" borderId="0">
      <alignment/>
      <protection/>
    </xf>
    <xf numFmtId="0" fontId="3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3" applyNumberFormat="0" applyFont="0" applyAlignment="0" applyProtection="0"/>
    <xf numFmtId="9" fontId="1" fillId="0" borderId="0" applyFill="0" applyBorder="0" applyAlignment="0" applyProtection="0"/>
    <xf numFmtId="0" fontId="41" fillId="33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4" borderId="9" applyNumberFormat="0" applyAlignment="0" applyProtection="0"/>
  </cellStyleXfs>
  <cellXfs count="123">
    <xf numFmtId="0" fontId="0" fillId="0" borderId="0" xfId="0" applyAlignment="1">
      <alignment/>
    </xf>
    <xf numFmtId="0" fontId="2" fillId="35" borderId="10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" fillId="35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164" fontId="6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36" borderId="15" xfId="0" applyFont="1" applyFill="1" applyBorder="1" applyAlignment="1">
      <alignment/>
    </xf>
    <xf numFmtId="0" fontId="10" fillId="36" borderId="15" xfId="43" applyFont="1" applyFill="1" applyBorder="1" applyAlignment="1" applyProtection="1">
      <alignment horizontal="center"/>
      <protection/>
    </xf>
    <xf numFmtId="0" fontId="12" fillId="36" borderId="15" xfId="44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" fillId="37" borderId="18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8" fillId="38" borderId="18" xfId="0" applyFont="1" applyFill="1" applyBorder="1" applyAlignment="1">
      <alignment horizontal="left" vertical="center"/>
    </xf>
    <xf numFmtId="0" fontId="0" fillId="38" borderId="19" xfId="0" applyFill="1" applyBorder="1" applyAlignment="1">
      <alignment/>
    </xf>
    <xf numFmtId="0" fontId="8" fillId="39" borderId="18" xfId="0" applyFont="1" applyFill="1" applyBorder="1" applyAlignment="1">
      <alignment horizontal="left"/>
    </xf>
    <xf numFmtId="0" fontId="0" fillId="39" borderId="19" xfId="0" applyFill="1" applyBorder="1" applyAlignment="1">
      <alignment/>
    </xf>
    <xf numFmtId="0" fontId="0" fillId="40" borderId="18" xfId="0" applyFill="1" applyBorder="1" applyAlignment="1">
      <alignment/>
    </xf>
    <xf numFmtId="0" fontId="8" fillId="40" borderId="11" xfId="0" applyFont="1" applyFill="1" applyBorder="1" applyAlignment="1">
      <alignment horizontal="center" vertical="center"/>
    </xf>
    <xf numFmtId="0" fontId="0" fillId="40" borderId="13" xfId="0" applyFill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13" fillId="39" borderId="21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65" fontId="0" fillId="37" borderId="24" xfId="0" applyNumberFormat="1" applyFill="1" applyBorder="1" applyAlignment="1">
      <alignment horizontal="center" vertical="center"/>
    </xf>
    <xf numFmtId="165" fontId="0" fillId="37" borderId="25" xfId="0" applyNumberFormat="1" applyFill="1" applyBorder="1" applyAlignment="1">
      <alignment horizontal="center" vertical="center"/>
    </xf>
    <xf numFmtId="165" fontId="0" fillId="38" borderId="25" xfId="0" applyNumberFormat="1" applyFill="1" applyBorder="1" applyAlignment="1">
      <alignment horizontal="center" vertical="center"/>
    </xf>
    <xf numFmtId="165" fontId="0" fillId="39" borderId="25" xfId="0" applyNumberFormat="1" applyFill="1" applyBorder="1" applyAlignment="1">
      <alignment horizontal="center" vertical="center"/>
    </xf>
    <xf numFmtId="165" fontId="0" fillId="40" borderId="25" xfId="0" applyNumberFormat="1" applyFill="1" applyBorder="1" applyAlignment="1">
      <alignment horizontal="center" vertical="center"/>
    </xf>
    <xf numFmtId="165" fontId="0" fillId="40" borderId="26" xfId="0" applyNumberFormat="1" applyFill="1" applyBorder="1" applyAlignment="1">
      <alignment horizontal="center" vertical="center"/>
    </xf>
    <xf numFmtId="165" fontId="0" fillId="40" borderId="27" xfId="0" applyNumberFormat="1" applyFill="1" applyBorder="1" applyAlignment="1">
      <alignment horizontal="center" vertical="center"/>
    </xf>
    <xf numFmtId="165" fontId="0" fillId="40" borderId="28" xfId="0" applyNumberForma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5" fontId="0" fillId="40" borderId="31" xfId="0" applyNumberForma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/>
    </xf>
    <xf numFmtId="0" fontId="15" fillId="36" borderId="0" xfId="0" applyFont="1" applyFill="1" applyBorder="1" applyAlignment="1">
      <alignment horizontal="left"/>
    </xf>
    <xf numFmtId="1" fontId="15" fillId="36" borderId="32" xfId="0" applyNumberFormat="1" applyFont="1" applyFill="1" applyBorder="1" applyAlignment="1">
      <alignment horizontal="center" vertical="center"/>
    </xf>
    <xf numFmtId="165" fontId="0" fillId="36" borderId="28" xfId="0" applyNumberForma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/>
    </xf>
    <xf numFmtId="1" fontId="16" fillId="36" borderId="32" xfId="0" applyNumberFormat="1" applyFont="1" applyFill="1" applyBorder="1" applyAlignment="1">
      <alignment horizontal="center" vertical="center"/>
    </xf>
    <xf numFmtId="9" fontId="0" fillId="36" borderId="0" xfId="0" applyNumberFormat="1" applyFill="1" applyBorder="1" applyAlignment="1">
      <alignment horizontal="center" vertical="center"/>
    </xf>
    <xf numFmtId="1" fontId="0" fillId="36" borderId="0" xfId="0" applyNumberFormat="1" applyFill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41" borderId="10" xfId="0" applyFont="1" applyFill="1" applyBorder="1" applyAlignment="1">
      <alignment horizontal="left"/>
    </xf>
    <xf numFmtId="0" fontId="0" fillId="41" borderId="13" xfId="0" applyFill="1" applyBorder="1" applyAlignment="1">
      <alignment/>
    </xf>
    <xf numFmtId="0" fontId="15" fillId="41" borderId="35" xfId="0" applyFont="1" applyFill="1" applyBorder="1" applyAlignment="1">
      <alignment horizontal="center" vertical="center"/>
    </xf>
    <xf numFmtId="0" fontId="17" fillId="41" borderId="36" xfId="0" applyFont="1" applyFill="1" applyBorder="1" applyAlignment="1">
      <alignment/>
    </xf>
    <xf numFmtId="0" fontId="18" fillId="0" borderId="0" xfId="0" applyFont="1" applyAlignment="1">
      <alignment/>
    </xf>
    <xf numFmtId="165" fontId="0" fillId="40" borderId="37" xfId="0" applyNumberForma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center" vertical="center"/>
    </xf>
    <xf numFmtId="0" fontId="17" fillId="41" borderId="38" xfId="0" applyFont="1" applyFill="1" applyBorder="1" applyAlignment="1">
      <alignment/>
    </xf>
    <xf numFmtId="165" fontId="0" fillId="39" borderId="31" xfId="0" applyNumberFormat="1" applyFill="1" applyBorder="1" applyAlignment="1">
      <alignment horizontal="center" vertical="center"/>
    </xf>
    <xf numFmtId="165" fontId="0" fillId="36" borderId="32" xfId="0" applyNumberFormat="1" applyFill="1" applyBorder="1" applyAlignment="1">
      <alignment horizontal="center" vertical="center"/>
    </xf>
    <xf numFmtId="9" fontId="0" fillId="41" borderId="39" xfId="0" applyNumberFormat="1" applyFill="1" applyBorder="1" applyAlignment="1">
      <alignment horizontal="center" vertical="center"/>
    </xf>
    <xf numFmtId="1" fontId="0" fillId="42" borderId="40" xfId="0" applyNumberFormat="1" applyFill="1" applyBorder="1" applyAlignment="1">
      <alignment horizontal="center" vertical="center"/>
    </xf>
    <xf numFmtId="9" fontId="0" fillId="41" borderId="41" xfId="0" applyNumberFormat="1" applyFill="1" applyBorder="1" applyAlignment="1">
      <alignment horizontal="center" vertical="center"/>
    </xf>
    <xf numFmtId="1" fontId="0" fillId="42" borderId="42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65" fontId="19" fillId="36" borderId="43" xfId="0" applyNumberFormat="1" applyFont="1" applyFill="1" applyBorder="1" applyAlignment="1">
      <alignment horizontal="left" vertical="center"/>
    </xf>
    <xf numFmtId="166" fontId="14" fillId="0" borderId="44" xfId="0" applyNumberFormat="1" applyFont="1" applyBorder="1" applyAlignment="1">
      <alignment horizontal="center" vertical="center"/>
    </xf>
    <xf numFmtId="165" fontId="8" fillId="36" borderId="45" xfId="0" applyNumberFormat="1" applyFont="1" applyFill="1" applyBorder="1" applyAlignment="1">
      <alignment horizontal="center" vertical="center"/>
    </xf>
    <xf numFmtId="165" fontId="0" fillId="36" borderId="0" xfId="0" applyNumberFormat="1" applyFill="1" applyBorder="1" applyAlignment="1">
      <alignment horizontal="center" vertical="center"/>
    </xf>
    <xf numFmtId="0" fontId="15" fillId="43" borderId="46" xfId="0" applyFont="1" applyFill="1" applyBorder="1" applyAlignment="1">
      <alignment/>
    </xf>
    <xf numFmtId="165" fontId="15" fillId="43" borderId="47" xfId="0" applyNumberFormat="1" applyFont="1" applyFill="1" applyBorder="1" applyAlignment="1">
      <alignment horizontal="left" vertical="top"/>
    </xf>
    <xf numFmtId="165" fontId="8" fillId="43" borderId="48" xfId="0" applyNumberFormat="1" applyFont="1" applyFill="1" applyBorder="1" applyAlignment="1">
      <alignment horizontal="center" vertical="center"/>
    </xf>
    <xf numFmtId="165" fontId="8" fillId="43" borderId="25" xfId="0" applyNumberFormat="1" applyFont="1" applyFill="1" applyBorder="1" applyAlignment="1">
      <alignment horizontal="center" vertical="center"/>
    </xf>
    <xf numFmtId="165" fontId="15" fillId="44" borderId="49" xfId="0" applyNumberFormat="1" applyFont="1" applyFill="1" applyBorder="1" applyAlignment="1">
      <alignment horizontal="left" vertical="center"/>
    </xf>
    <xf numFmtId="0" fontId="0" fillId="44" borderId="50" xfId="0" applyFill="1" applyBorder="1" applyAlignment="1">
      <alignment horizontal="center" vertical="center"/>
    </xf>
    <xf numFmtId="165" fontId="8" fillId="44" borderId="27" xfId="0" applyNumberFormat="1" applyFont="1" applyFill="1" applyBorder="1" applyAlignment="1">
      <alignment horizontal="center" vertical="center"/>
    </xf>
    <xf numFmtId="0" fontId="15" fillId="45" borderId="51" xfId="0" applyFont="1" applyFill="1" applyBorder="1" applyAlignment="1">
      <alignment horizontal="left" vertical="center"/>
    </xf>
    <xf numFmtId="165" fontId="0" fillId="45" borderId="52" xfId="0" applyNumberFormat="1" applyFill="1" applyBorder="1" applyAlignment="1">
      <alignment horizontal="center" vertical="center"/>
    </xf>
    <xf numFmtId="165" fontId="8" fillId="45" borderId="53" xfId="0" applyNumberFormat="1" applyFont="1" applyFill="1" applyBorder="1" applyAlignment="1">
      <alignment horizontal="center" vertical="center"/>
    </xf>
    <xf numFmtId="165" fontId="0" fillId="39" borderId="33" xfId="0" applyNumberFormat="1" applyFill="1" applyBorder="1" applyAlignment="1">
      <alignment horizontal="center" vertical="center"/>
    </xf>
    <xf numFmtId="165" fontId="0" fillId="39" borderId="37" xfId="0" applyNumberFormat="1" applyFill="1" applyBorder="1" applyAlignment="1">
      <alignment horizontal="center" vertical="center"/>
    </xf>
    <xf numFmtId="0" fontId="0" fillId="0" borderId="42" xfId="0" applyBorder="1" applyAlignment="1">
      <alignment/>
    </xf>
    <xf numFmtId="165" fontId="0" fillId="38" borderId="31" xfId="0" applyNumberFormat="1" applyFill="1" applyBorder="1" applyAlignment="1">
      <alignment horizontal="center" vertical="center"/>
    </xf>
    <xf numFmtId="165" fontId="15" fillId="36" borderId="29" xfId="0" applyNumberFormat="1" applyFont="1" applyFill="1" applyBorder="1" applyAlignment="1">
      <alignment horizontal="center" vertical="center"/>
    </xf>
    <xf numFmtId="165" fontId="15" fillId="36" borderId="54" xfId="0" applyNumberFormat="1" applyFont="1" applyFill="1" applyBorder="1" applyAlignment="1">
      <alignment horizontal="center" vertical="center"/>
    </xf>
    <xf numFmtId="1" fontId="3" fillId="0" borderId="55" xfId="0" applyNumberFormat="1" applyFont="1" applyBorder="1" applyAlignment="1">
      <alignment horizontal="left" vertical="center"/>
    </xf>
    <xf numFmtId="1" fontId="0" fillId="0" borderId="44" xfId="0" applyNumberFormat="1" applyBorder="1" applyAlignment="1">
      <alignment horizontal="center" vertical="center"/>
    </xf>
    <xf numFmtId="165" fontId="0" fillId="36" borderId="13" xfId="0" applyNumberFormat="1" applyFill="1" applyBorder="1" applyAlignment="1">
      <alignment horizontal="center" vertical="center"/>
    </xf>
    <xf numFmtId="165" fontId="8" fillId="44" borderId="31" xfId="0" applyNumberFormat="1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165" fontId="0" fillId="36" borderId="54" xfId="0" applyNumberFormat="1" applyFill="1" applyBorder="1" applyAlignment="1">
      <alignment horizontal="center" vertical="center"/>
    </xf>
    <xf numFmtId="1" fontId="15" fillId="43" borderId="56" xfId="0" applyNumberFormat="1" applyFont="1" applyFill="1" applyBorder="1" applyAlignment="1">
      <alignment horizontal="left" vertical="center"/>
    </xf>
    <xf numFmtId="0" fontId="0" fillId="43" borderId="0" xfId="0" applyFill="1" applyBorder="1" applyAlignment="1">
      <alignment/>
    </xf>
    <xf numFmtId="165" fontId="0" fillId="43" borderId="57" xfId="0" applyNumberFormat="1" applyFill="1" applyBorder="1" applyAlignment="1">
      <alignment horizontal="center" vertical="center"/>
    </xf>
    <xf numFmtId="165" fontId="8" fillId="45" borderId="25" xfId="0" applyNumberFormat="1" applyFont="1" applyFill="1" applyBorder="1" applyAlignment="1">
      <alignment horizontal="center" vertical="center"/>
    </xf>
    <xf numFmtId="165" fontId="0" fillId="36" borderId="25" xfId="0" applyNumberFormat="1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1" fontId="15" fillId="44" borderId="58" xfId="0" applyNumberFormat="1" applyFont="1" applyFill="1" applyBorder="1" applyAlignment="1">
      <alignment horizontal="left" vertical="center"/>
    </xf>
    <xf numFmtId="0" fontId="0" fillId="44" borderId="50" xfId="0" applyFill="1" applyBorder="1" applyAlignment="1">
      <alignment/>
    </xf>
    <xf numFmtId="165" fontId="0" fillId="44" borderId="59" xfId="0" applyNumberFormat="1" applyFill="1" applyBorder="1" applyAlignment="1">
      <alignment horizontal="center" vertical="center"/>
    </xf>
    <xf numFmtId="165" fontId="0" fillId="37" borderId="60" xfId="0" applyNumberFormat="1" applyFill="1" applyBorder="1" applyAlignment="1">
      <alignment horizontal="center" vertical="center"/>
    </xf>
    <xf numFmtId="165" fontId="0" fillId="37" borderId="61" xfId="0" applyNumberFormat="1" applyFill="1" applyBorder="1" applyAlignment="1">
      <alignment horizontal="center" vertical="center"/>
    </xf>
    <xf numFmtId="165" fontId="0" fillId="38" borderId="61" xfId="0" applyNumberFormat="1" applyFill="1" applyBorder="1" applyAlignment="1">
      <alignment horizontal="center" vertical="center"/>
    </xf>
    <xf numFmtId="165" fontId="0" fillId="38" borderId="62" xfId="0" applyNumberFormat="1" applyFill="1" applyBorder="1" applyAlignment="1">
      <alignment horizontal="center" vertical="center"/>
    </xf>
    <xf numFmtId="165" fontId="0" fillId="36" borderId="63" xfId="0" applyNumberFormat="1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1" fontId="15" fillId="45" borderId="65" xfId="0" applyNumberFormat="1" applyFont="1" applyFill="1" applyBorder="1" applyAlignment="1">
      <alignment horizontal="left" vertical="center"/>
    </xf>
    <xf numFmtId="0" fontId="0" fillId="45" borderId="66" xfId="0" applyFill="1" applyBorder="1" applyAlignment="1">
      <alignment/>
    </xf>
    <xf numFmtId="165" fontId="0" fillId="45" borderId="67" xfId="0" applyNumberForma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Excel Built-in Excel Built-in Excel Built-in Bad" xfId="43"/>
    <cellStyle name="Excel Built-in Excel Built-in Excel Built-in Excel Built-in Good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E6B9B8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3CDDD"/>
      <rgbColor rgb="00FFC7CE"/>
      <rgbColor rgb="00CC99FF"/>
      <rgbColor rgb="00FCD5B5"/>
      <rgbColor rgb="003366FF"/>
      <rgbColor rgb="0033CCCC"/>
      <rgbColor rgb="0092D050"/>
      <rgbColor rgb="00FFCC00"/>
      <rgbColor rgb="00F79646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133350</xdr:rowOff>
    </xdr:from>
    <xdr:to>
      <xdr:col>7</xdr:col>
      <xdr:colOff>542925</xdr:colOff>
      <xdr:row>0</xdr:row>
      <xdr:rowOff>142875</xdr:rowOff>
    </xdr:to>
    <xdr:sp>
      <xdr:nvSpPr>
        <xdr:cNvPr id="1" name="CustomShape 1"/>
        <xdr:cNvSpPr>
          <a:spLocks/>
        </xdr:cNvSpPr>
      </xdr:nvSpPr>
      <xdr:spPr>
        <a:xfrm flipH="1" flipV="1">
          <a:off x="6105525" y="133350"/>
          <a:ext cx="447675" cy="9525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Q38"/>
  <sheetViews>
    <sheetView showGridLines="0" tabSelected="1" zoomScalePageLayoutView="0" workbookViewId="0" topLeftCell="A1">
      <selection activeCell="G2" sqref="G2"/>
    </sheetView>
  </sheetViews>
  <sheetFormatPr defaultColWidth="10.7109375" defaultRowHeight="15"/>
  <cols>
    <col min="1" max="11" width="12.8515625" style="0" customWidth="1"/>
    <col min="12" max="12" width="8.57421875" style="0" customWidth="1"/>
    <col min="13" max="13" width="11.57421875" style="0" customWidth="1"/>
  </cols>
  <sheetData>
    <row r="1" spans="1:14" ht="35.25">
      <c r="A1" s="1" t="s">
        <v>0</v>
      </c>
      <c r="B1" s="2"/>
      <c r="C1" s="3"/>
      <c r="D1" s="3"/>
      <c r="E1" s="4"/>
      <c r="F1" s="5"/>
      <c r="G1" s="6">
        <v>16.9</v>
      </c>
      <c r="H1" s="3"/>
      <c r="I1" s="3"/>
      <c r="J1" s="3"/>
      <c r="K1" s="7"/>
      <c r="L1" s="8"/>
      <c r="M1" s="8"/>
      <c r="N1" s="9"/>
    </row>
    <row r="2" spans="1:14" ht="15.75" customHeight="1">
      <c r="A2" s="10"/>
      <c r="B2" s="9"/>
      <c r="C2" s="11"/>
      <c r="D2" s="12"/>
      <c r="E2" s="13"/>
      <c r="F2" s="14"/>
      <c r="G2" s="15"/>
      <c r="H2" s="16"/>
      <c r="I2" s="9"/>
      <c r="J2" s="9"/>
      <c r="K2" s="17"/>
      <c r="L2" s="9"/>
      <c r="M2" s="9"/>
      <c r="N2" s="9"/>
    </row>
    <row r="3" spans="1:14" ht="16.5" customHeight="1">
      <c r="A3" s="18" t="s">
        <v>1</v>
      </c>
      <c r="B3" s="19"/>
      <c r="C3" s="20" t="s">
        <v>2</v>
      </c>
      <c r="D3" s="21"/>
      <c r="E3" s="22" t="s">
        <v>3</v>
      </c>
      <c r="F3" s="23"/>
      <c r="G3" s="24" t="s">
        <v>3</v>
      </c>
      <c r="H3" s="25"/>
      <c r="I3" s="26"/>
      <c r="J3" s="27" t="s">
        <v>4</v>
      </c>
      <c r="K3" s="28"/>
      <c r="L3" s="9"/>
      <c r="M3" s="9"/>
      <c r="N3" s="9"/>
    </row>
    <row r="4" spans="1:14" ht="16.5" customHeight="1">
      <c r="A4" s="29" t="s">
        <v>5</v>
      </c>
      <c r="B4" s="30">
        <v>60</v>
      </c>
      <c r="C4" s="30">
        <v>70</v>
      </c>
      <c r="D4" s="30">
        <v>75</v>
      </c>
      <c r="E4" s="31">
        <v>80</v>
      </c>
      <c r="F4" s="31">
        <v>85</v>
      </c>
      <c r="G4" s="32">
        <v>90</v>
      </c>
      <c r="H4" s="32">
        <v>95</v>
      </c>
      <c r="I4" s="33">
        <v>100</v>
      </c>
      <c r="J4" s="33">
        <v>110</v>
      </c>
      <c r="K4" s="34">
        <v>120</v>
      </c>
      <c r="L4" s="35"/>
      <c r="M4" s="9"/>
      <c r="N4" s="9"/>
    </row>
    <row r="5" spans="1:14" ht="16.5" customHeight="1">
      <c r="A5" s="36">
        <v>50</v>
      </c>
      <c r="B5" s="37">
        <f aca="true" t="shared" si="0" ref="B5:B34">(((1/(G$1*1000))*A5)/(B$4/100))/24</f>
        <v>0.000205456936226167</v>
      </c>
      <c r="C5" s="38">
        <f aca="true" t="shared" si="1" ref="C5:C34">(((1/(G$1*1000))*A5)/(C$4/100))/24</f>
        <v>0.00017610594533671458</v>
      </c>
      <c r="D5" s="38">
        <f aca="true" t="shared" si="2" ref="D5:D34">(((1/(G$1*1000))*A5)/(D$4/100))/24</f>
        <v>0.0001643655489809336</v>
      </c>
      <c r="E5" s="39">
        <f aca="true" t="shared" si="3" ref="E5:E34">(((1/(G$1*1000))*A5)/(E$4/100))/24</f>
        <v>0.00015409270216962525</v>
      </c>
      <c r="F5" s="39">
        <f aca="true" t="shared" si="4" ref="F5:F34">(((1/(G$1*1000))*A5)/(F$4/100))/24</f>
        <v>0.000145028425571412</v>
      </c>
      <c r="G5" s="40">
        <f aca="true" t="shared" si="5" ref="G5:G30">(((1/(G$1*1000))*A5)/(G$4/100))/24</f>
        <v>0.00013697129081744464</v>
      </c>
      <c r="H5" s="40">
        <f aca="true" t="shared" si="6" ref="H5:H30">(((1/(G$1*1000))*A5)/(H$4/100))/24</f>
        <v>0.00012976227551126336</v>
      </c>
      <c r="I5" s="41">
        <f aca="true" t="shared" si="7" ref="I5:I21">(((1/(G$1*1000))*A5)/(I$4/100))/24</f>
        <v>0.0001232741617357002</v>
      </c>
      <c r="J5" s="41">
        <f>(((1/(G$1*1000))*A5)/(J$4/100))/24</f>
        <v>0.00011206741975972745</v>
      </c>
      <c r="K5" s="42">
        <f>(((1/(G$1*1000))*A5)/(K$4/100))/24</f>
        <v>0.0001027284681130835</v>
      </c>
      <c r="L5" s="9"/>
      <c r="M5" s="9"/>
      <c r="N5" s="9"/>
    </row>
    <row r="6" spans="1:14" ht="16.5" customHeight="1">
      <c r="A6" s="36">
        <v>100</v>
      </c>
      <c r="B6" s="37">
        <f t="shared" si="0"/>
        <v>0.000410913872452334</v>
      </c>
      <c r="C6" s="38">
        <f t="shared" si="1"/>
        <v>0.00035221189067342917</v>
      </c>
      <c r="D6" s="38">
        <f t="shared" si="2"/>
        <v>0.0003287310979618672</v>
      </c>
      <c r="E6" s="39">
        <f t="shared" si="3"/>
        <v>0.0003081854043392505</v>
      </c>
      <c r="F6" s="39">
        <f t="shared" si="4"/>
        <v>0.000290056851142824</v>
      </c>
      <c r="G6" s="40">
        <f t="shared" si="5"/>
        <v>0.0002739425816348893</v>
      </c>
      <c r="H6" s="40">
        <f t="shared" si="6"/>
        <v>0.0002595245510225267</v>
      </c>
      <c r="I6" s="41">
        <f t="shared" si="7"/>
        <v>0.0002465483234714004</v>
      </c>
      <c r="J6" s="41">
        <f>(((1/(G$1*1000))*A6)/(J$4/100))/24</f>
        <v>0.0002241348395194549</v>
      </c>
      <c r="K6" s="43">
        <f>(((1/(G$1*1000))*A6)/(K$4/100))/24</f>
        <v>0.000205456936226167</v>
      </c>
      <c r="L6" s="9"/>
      <c r="M6" s="9"/>
      <c r="N6" s="9"/>
    </row>
    <row r="7" spans="1:14" ht="16.5" customHeight="1">
      <c r="A7" s="36">
        <v>150</v>
      </c>
      <c r="B7" s="37">
        <f t="shared" si="0"/>
        <v>0.000616370808678501</v>
      </c>
      <c r="C7" s="38">
        <f t="shared" si="1"/>
        <v>0.0005283178360101438</v>
      </c>
      <c r="D7" s="38">
        <f t="shared" si="2"/>
        <v>0.0004930966469428008</v>
      </c>
      <c r="E7" s="39">
        <f t="shared" si="3"/>
        <v>0.0004622781065088757</v>
      </c>
      <c r="F7" s="39">
        <f t="shared" si="4"/>
        <v>0.000435085276714236</v>
      </c>
      <c r="G7" s="40">
        <f t="shared" si="5"/>
        <v>0.000410913872452334</v>
      </c>
      <c r="H7" s="40">
        <f t="shared" si="6"/>
        <v>0.0003892868265337901</v>
      </c>
      <c r="I7" s="41">
        <f t="shared" si="7"/>
        <v>0.0003698224852071006</v>
      </c>
      <c r="J7" s="41">
        <f>(((1/(G$1*1000))*A7)/(J$4/100))/24</f>
        <v>0.00033620225927918234</v>
      </c>
      <c r="K7" s="43">
        <f>(((1/(G$1*1000))*A7)/(K$4/100))/24</f>
        <v>0.0003081854043392505</v>
      </c>
      <c r="L7" s="9"/>
      <c r="M7" s="9"/>
      <c r="N7" s="9"/>
    </row>
    <row r="8" spans="1:14" ht="16.5" customHeight="1">
      <c r="A8" s="36">
        <v>200</v>
      </c>
      <c r="B8" s="37">
        <f t="shared" si="0"/>
        <v>0.000821827744904668</v>
      </c>
      <c r="C8" s="38">
        <f t="shared" si="1"/>
        <v>0.0007044237813468583</v>
      </c>
      <c r="D8" s="38">
        <f t="shared" si="2"/>
        <v>0.0006574621959237344</v>
      </c>
      <c r="E8" s="39">
        <f t="shared" si="3"/>
        <v>0.000616370808678501</v>
      </c>
      <c r="F8" s="39">
        <f t="shared" si="4"/>
        <v>0.000580113702285648</v>
      </c>
      <c r="G8" s="40">
        <f t="shared" si="5"/>
        <v>0.0005478851632697786</v>
      </c>
      <c r="H8" s="40">
        <f t="shared" si="6"/>
        <v>0.0005190491020450534</v>
      </c>
      <c r="I8" s="41">
        <f t="shared" si="7"/>
        <v>0.0004930966469428008</v>
      </c>
      <c r="J8" s="41">
        <f>(((1/(G$1*1000))*A8)/(J$4/100))/24</f>
        <v>0.0004482696790389098</v>
      </c>
      <c r="K8" s="43">
        <f>(((1/(G$1*1000))*A8)/(K$4/100))/24</f>
        <v>0.000410913872452334</v>
      </c>
      <c r="L8" s="9"/>
      <c r="M8" s="9"/>
      <c r="N8" s="9"/>
    </row>
    <row r="9" spans="1:14" ht="16.5" customHeight="1">
      <c r="A9" s="36">
        <v>300</v>
      </c>
      <c r="B9" s="37">
        <f t="shared" si="0"/>
        <v>0.001232741617357002</v>
      </c>
      <c r="C9" s="38">
        <f t="shared" si="1"/>
        <v>0.0010566356720202875</v>
      </c>
      <c r="D9" s="38">
        <f t="shared" si="2"/>
        <v>0.0009861932938856016</v>
      </c>
      <c r="E9" s="39">
        <f t="shared" si="3"/>
        <v>0.0009245562130177514</v>
      </c>
      <c r="F9" s="39">
        <f t="shared" si="4"/>
        <v>0.000870170553428472</v>
      </c>
      <c r="G9" s="40">
        <f t="shared" si="5"/>
        <v>0.000821827744904668</v>
      </c>
      <c r="H9" s="40">
        <f t="shared" si="6"/>
        <v>0.0007785736530675802</v>
      </c>
      <c r="I9" s="41">
        <f t="shared" si="7"/>
        <v>0.0007396449704142012</v>
      </c>
      <c r="J9" s="41">
        <f>(((1/(G$1*1000))*A9)/(J$4/100))/24</f>
        <v>0.0006724045185583647</v>
      </c>
      <c r="K9" s="44">
        <f>(((1/(G$1*1000))*A9)/(K$4/100))/24</f>
        <v>0.000616370808678501</v>
      </c>
      <c r="L9" s="9"/>
      <c r="M9" s="9"/>
      <c r="N9" s="9"/>
    </row>
    <row r="10" spans="1:14" ht="16.5" customHeight="1">
      <c r="A10" s="36">
        <v>400</v>
      </c>
      <c r="B10" s="37">
        <f t="shared" si="0"/>
        <v>0.001643655489809336</v>
      </c>
      <c r="C10" s="38">
        <f t="shared" si="1"/>
        <v>0.0014088475626937167</v>
      </c>
      <c r="D10" s="38">
        <f t="shared" si="2"/>
        <v>0.0013149243918474688</v>
      </c>
      <c r="E10" s="39">
        <f t="shared" si="3"/>
        <v>0.001232741617357002</v>
      </c>
      <c r="F10" s="39">
        <f t="shared" si="4"/>
        <v>0.001160227404571296</v>
      </c>
      <c r="G10" s="40">
        <f t="shared" si="5"/>
        <v>0.0010957703265395571</v>
      </c>
      <c r="H10" s="40">
        <f t="shared" si="6"/>
        <v>0.001038098204090107</v>
      </c>
      <c r="I10" s="41">
        <f t="shared" si="7"/>
        <v>0.0009861932938856016</v>
      </c>
      <c r="J10" s="45"/>
      <c r="K10" s="46"/>
      <c r="L10" s="9"/>
      <c r="M10" s="9"/>
      <c r="N10" s="9"/>
    </row>
    <row r="11" spans="1:14" ht="16.5" customHeight="1">
      <c r="A11" s="36">
        <v>500</v>
      </c>
      <c r="B11" s="37">
        <f t="shared" si="0"/>
        <v>0.00205456936226167</v>
      </c>
      <c r="C11" s="38">
        <f t="shared" si="1"/>
        <v>0.0017610594533671456</v>
      </c>
      <c r="D11" s="38">
        <f t="shared" si="2"/>
        <v>0.001643655489809336</v>
      </c>
      <c r="E11" s="39">
        <f t="shared" si="3"/>
        <v>0.0015409270216962523</v>
      </c>
      <c r="F11" s="39">
        <f t="shared" si="4"/>
        <v>0.0014502842557141198</v>
      </c>
      <c r="G11" s="40">
        <f t="shared" si="5"/>
        <v>0.0013697129081744466</v>
      </c>
      <c r="H11" s="40">
        <f t="shared" si="6"/>
        <v>0.0012976227551126337</v>
      </c>
      <c r="I11" s="47">
        <f t="shared" si="7"/>
        <v>0.001232741617357002</v>
      </c>
      <c r="J11" s="48"/>
      <c r="K11" s="49"/>
      <c r="L11" s="50"/>
      <c r="M11" s="8"/>
      <c r="N11" s="9"/>
    </row>
    <row r="12" spans="1:14" ht="16.5" customHeight="1">
      <c r="A12" s="36">
        <v>600</v>
      </c>
      <c r="B12" s="37">
        <f t="shared" si="0"/>
        <v>0.002465483234714004</v>
      </c>
      <c r="C12" s="38">
        <f t="shared" si="1"/>
        <v>0.002113271344040575</v>
      </c>
      <c r="D12" s="38">
        <f t="shared" si="2"/>
        <v>0.0019723865877712033</v>
      </c>
      <c r="E12" s="39">
        <f t="shared" si="3"/>
        <v>0.0018491124260355029</v>
      </c>
      <c r="F12" s="39">
        <f t="shared" si="4"/>
        <v>0.001740341106856944</v>
      </c>
      <c r="G12" s="40">
        <f t="shared" si="5"/>
        <v>0.001643655489809336</v>
      </c>
      <c r="H12" s="40">
        <f t="shared" si="6"/>
        <v>0.0015571473061351605</v>
      </c>
      <c r="I12" s="47">
        <f t="shared" si="7"/>
        <v>0.0014792899408284023</v>
      </c>
      <c r="J12" s="51"/>
      <c r="K12" s="52"/>
      <c r="L12" s="53"/>
      <c r="M12" s="54"/>
      <c r="N12" s="9"/>
    </row>
    <row r="13" spans="1:14" ht="16.5" customHeight="1">
      <c r="A13" s="36">
        <v>800</v>
      </c>
      <c r="B13" s="37">
        <f t="shared" si="0"/>
        <v>0.003287310979618672</v>
      </c>
      <c r="C13" s="38">
        <f t="shared" si="1"/>
        <v>0.0028176951253874333</v>
      </c>
      <c r="D13" s="38">
        <f t="shared" si="2"/>
        <v>0.0026298487836949377</v>
      </c>
      <c r="E13" s="39">
        <f t="shared" si="3"/>
        <v>0.002465483234714004</v>
      </c>
      <c r="F13" s="39">
        <f t="shared" si="4"/>
        <v>0.002320454809142592</v>
      </c>
      <c r="G13" s="40">
        <f t="shared" si="5"/>
        <v>0.0021915406530791143</v>
      </c>
      <c r="H13" s="40">
        <f t="shared" si="6"/>
        <v>0.002076196408180214</v>
      </c>
      <c r="I13" s="47">
        <f t="shared" si="7"/>
        <v>0.0019723865877712033</v>
      </c>
      <c r="J13" s="55"/>
      <c r="K13" s="52"/>
      <c r="L13" s="53"/>
      <c r="M13" s="54"/>
      <c r="N13" s="9"/>
    </row>
    <row r="14" spans="1:14" ht="16.5" customHeight="1">
      <c r="A14" s="36">
        <v>1000</v>
      </c>
      <c r="B14" s="37">
        <f t="shared" si="0"/>
        <v>0.00410913872452334</v>
      </c>
      <c r="C14" s="38">
        <f t="shared" si="1"/>
        <v>0.0035221189067342912</v>
      </c>
      <c r="D14" s="38">
        <f t="shared" si="2"/>
        <v>0.003287310979618672</v>
      </c>
      <c r="E14" s="39">
        <f t="shared" si="3"/>
        <v>0.0030818540433925046</v>
      </c>
      <c r="F14" s="39">
        <f t="shared" si="4"/>
        <v>0.0029005685114282397</v>
      </c>
      <c r="G14" s="40">
        <f t="shared" si="5"/>
        <v>0.002739425816348893</v>
      </c>
      <c r="H14" s="40">
        <f t="shared" si="6"/>
        <v>0.0025952455102252673</v>
      </c>
      <c r="I14" s="47">
        <f t="shared" si="7"/>
        <v>0.002465483234714004</v>
      </c>
      <c r="J14" s="51"/>
      <c r="K14" s="52"/>
      <c r="L14" s="56"/>
      <c r="M14" s="57"/>
      <c r="N14" s="9"/>
    </row>
    <row r="15" spans="1:14" ht="16.5" customHeight="1">
      <c r="A15" s="36">
        <v>1200</v>
      </c>
      <c r="B15" s="37">
        <f t="shared" si="0"/>
        <v>0.004930966469428008</v>
      </c>
      <c r="C15" s="38">
        <f t="shared" si="1"/>
        <v>0.00422654268808115</v>
      </c>
      <c r="D15" s="38">
        <f t="shared" si="2"/>
        <v>0.0039447731755424065</v>
      </c>
      <c r="E15" s="39">
        <f t="shared" si="3"/>
        <v>0.0036982248520710057</v>
      </c>
      <c r="F15" s="39">
        <f t="shared" si="4"/>
        <v>0.003480682213713888</v>
      </c>
      <c r="G15" s="40">
        <f t="shared" si="5"/>
        <v>0.003287310979618672</v>
      </c>
      <c r="H15" s="40">
        <f t="shared" si="6"/>
        <v>0.003114294612270321</v>
      </c>
      <c r="I15" s="41">
        <f t="shared" si="7"/>
        <v>0.0029585798816568047</v>
      </c>
      <c r="J15" s="58"/>
      <c r="K15" s="59"/>
      <c r="L15" s="56"/>
      <c r="M15" s="57"/>
      <c r="N15" s="9"/>
    </row>
    <row r="16" spans="1:14" ht="16.5" customHeight="1">
      <c r="A16" s="36">
        <v>1400</v>
      </c>
      <c r="B16" s="37">
        <f t="shared" si="0"/>
        <v>0.005752794214332675</v>
      </c>
      <c r="C16" s="38">
        <f t="shared" si="1"/>
        <v>0.004930966469428008</v>
      </c>
      <c r="D16" s="38">
        <f t="shared" si="2"/>
        <v>0.0046022353714661405</v>
      </c>
      <c r="E16" s="39">
        <f t="shared" si="3"/>
        <v>0.004314595660749506</v>
      </c>
      <c r="F16" s="39">
        <f t="shared" si="4"/>
        <v>0.004060795915999536</v>
      </c>
      <c r="G16" s="40">
        <f t="shared" si="5"/>
        <v>0.00383519614288845</v>
      </c>
      <c r="H16" s="40">
        <f t="shared" si="6"/>
        <v>0.0036333437143153745</v>
      </c>
      <c r="I16" s="47">
        <f t="shared" si="7"/>
        <v>0.0034516765285996054</v>
      </c>
      <c r="J16" s="60"/>
      <c r="K16" s="61"/>
      <c r="L16" s="56"/>
      <c r="M16" s="57"/>
      <c r="N16" s="9"/>
    </row>
    <row r="17" spans="1:14" ht="16.5" customHeight="1">
      <c r="A17" s="36">
        <v>1500</v>
      </c>
      <c r="B17" s="37">
        <f t="shared" si="0"/>
        <v>0.00616370808678501</v>
      </c>
      <c r="C17" s="38">
        <f t="shared" si="1"/>
        <v>0.005283178360101437</v>
      </c>
      <c r="D17" s="38">
        <f t="shared" si="2"/>
        <v>0.004930966469428008</v>
      </c>
      <c r="E17" s="39">
        <f t="shared" si="3"/>
        <v>0.004622781065088757</v>
      </c>
      <c r="F17" s="39">
        <f t="shared" si="4"/>
        <v>0.00435085276714236</v>
      </c>
      <c r="G17" s="40">
        <f t="shared" si="5"/>
        <v>0.00410913872452334</v>
      </c>
      <c r="H17" s="40">
        <f t="shared" si="6"/>
        <v>0.0038928682653379012</v>
      </c>
      <c r="I17" s="47">
        <f t="shared" si="7"/>
        <v>0.0036982248520710057</v>
      </c>
      <c r="J17" s="60"/>
      <c r="K17" s="61"/>
      <c r="L17" s="9"/>
      <c r="M17" s="9"/>
      <c r="N17" s="9"/>
    </row>
    <row r="18" spans="1:14" ht="16.5" customHeight="1">
      <c r="A18" s="36">
        <v>1600</v>
      </c>
      <c r="B18" s="37">
        <f t="shared" si="0"/>
        <v>0.006574621959237344</v>
      </c>
      <c r="C18" s="38">
        <f t="shared" si="1"/>
        <v>0.005635390250774867</v>
      </c>
      <c r="D18" s="38">
        <f t="shared" si="2"/>
        <v>0.005259697567389875</v>
      </c>
      <c r="E18" s="39">
        <f t="shared" si="3"/>
        <v>0.004930966469428008</v>
      </c>
      <c r="F18" s="39">
        <f t="shared" si="4"/>
        <v>0.004640909618285184</v>
      </c>
      <c r="G18" s="40">
        <f t="shared" si="5"/>
        <v>0.004383081306158229</v>
      </c>
      <c r="H18" s="40">
        <f t="shared" si="6"/>
        <v>0.004152392816360428</v>
      </c>
      <c r="I18" s="47">
        <f t="shared" si="7"/>
        <v>0.0039447731755424065</v>
      </c>
      <c r="J18" s="62"/>
      <c r="K18" s="63"/>
      <c r="L18" s="9"/>
      <c r="M18" s="9"/>
      <c r="N18" s="9"/>
    </row>
    <row r="19" spans="1:14" ht="16.5" customHeight="1">
      <c r="A19" s="36">
        <v>2000</v>
      </c>
      <c r="B19" s="37">
        <f t="shared" si="0"/>
        <v>0.00821827744904668</v>
      </c>
      <c r="C19" s="38">
        <f t="shared" si="1"/>
        <v>0.0070442378134685825</v>
      </c>
      <c r="D19" s="38">
        <f t="shared" si="2"/>
        <v>0.006574621959237344</v>
      </c>
      <c r="E19" s="39">
        <f t="shared" si="3"/>
        <v>0.006163708086785009</v>
      </c>
      <c r="F19" s="39">
        <f t="shared" si="4"/>
        <v>0.005801137022856479</v>
      </c>
      <c r="G19" s="40">
        <f t="shared" si="5"/>
        <v>0.005478851632697786</v>
      </c>
      <c r="H19" s="40">
        <f t="shared" si="6"/>
        <v>0.005190491020450535</v>
      </c>
      <c r="I19" s="47">
        <f t="shared" si="7"/>
        <v>0.004930966469428008</v>
      </c>
      <c r="J19" s="64" t="s">
        <v>6</v>
      </c>
      <c r="K19" s="65"/>
      <c r="L19" s="9"/>
      <c r="M19" s="9"/>
      <c r="N19" s="9"/>
    </row>
    <row r="20" spans="1:17" ht="16.5" customHeight="1">
      <c r="A20" s="36">
        <v>2500</v>
      </c>
      <c r="B20" s="37">
        <f t="shared" si="0"/>
        <v>0.01027284681130835</v>
      </c>
      <c r="C20" s="38">
        <f t="shared" si="1"/>
        <v>0.008805297266835729</v>
      </c>
      <c r="D20" s="38">
        <f t="shared" si="2"/>
        <v>0.00821827744904668</v>
      </c>
      <c r="E20" s="39">
        <f t="shared" si="3"/>
        <v>0.007704635108481263</v>
      </c>
      <c r="F20" s="39">
        <f t="shared" si="4"/>
        <v>0.007251421278570601</v>
      </c>
      <c r="G20" s="40">
        <f t="shared" si="5"/>
        <v>0.006848564540872234</v>
      </c>
      <c r="H20" s="40">
        <f t="shared" si="6"/>
        <v>0.006488113775563169</v>
      </c>
      <c r="I20" s="47">
        <f t="shared" si="7"/>
        <v>0.00616370808678501</v>
      </c>
      <c r="J20" s="66" t="s">
        <v>7</v>
      </c>
      <c r="K20" s="67" t="s">
        <v>8</v>
      </c>
      <c r="L20" s="9"/>
      <c r="M20" s="9"/>
      <c r="N20" s="9"/>
      <c r="Q20" s="68"/>
    </row>
    <row r="21" spans="1:14" ht="16.5" customHeight="1">
      <c r="A21" s="36">
        <v>3000</v>
      </c>
      <c r="B21" s="37">
        <f t="shared" si="0"/>
        <v>0.01232741617357002</v>
      </c>
      <c r="C21" s="38">
        <f t="shared" si="1"/>
        <v>0.010566356720202874</v>
      </c>
      <c r="D21" s="38">
        <f t="shared" si="2"/>
        <v>0.009861932938856016</v>
      </c>
      <c r="E21" s="39">
        <f t="shared" si="3"/>
        <v>0.009245562130177513</v>
      </c>
      <c r="F21" s="39">
        <f t="shared" si="4"/>
        <v>0.00870170553428472</v>
      </c>
      <c r="G21" s="40">
        <f t="shared" si="5"/>
        <v>0.00821827744904668</v>
      </c>
      <c r="H21" s="40">
        <f t="shared" si="6"/>
        <v>0.0077857365306758025</v>
      </c>
      <c r="I21" s="69">
        <f t="shared" si="7"/>
        <v>0.0073964497041420114</v>
      </c>
      <c r="J21" s="70" t="s">
        <v>9</v>
      </c>
      <c r="K21" s="71" t="s">
        <v>10</v>
      </c>
      <c r="L21" s="9"/>
      <c r="M21" s="9"/>
      <c r="N21" s="9"/>
    </row>
    <row r="22" spans="1:14" ht="16.5" customHeight="1">
      <c r="A22" s="36">
        <v>4000</v>
      </c>
      <c r="B22" s="37">
        <f t="shared" si="0"/>
        <v>0.01643655489809336</v>
      </c>
      <c r="C22" s="38">
        <f t="shared" si="1"/>
        <v>0.014088475626937165</v>
      </c>
      <c r="D22" s="38">
        <f t="shared" si="2"/>
        <v>0.013149243918474688</v>
      </c>
      <c r="E22" s="39">
        <f t="shared" si="3"/>
        <v>0.012327416173570018</v>
      </c>
      <c r="F22" s="39">
        <f t="shared" si="4"/>
        <v>0.011602274045712959</v>
      </c>
      <c r="G22" s="40">
        <f t="shared" si="5"/>
        <v>0.010957703265395573</v>
      </c>
      <c r="H22" s="72">
        <f t="shared" si="6"/>
        <v>0.01038098204090107</v>
      </c>
      <c r="I22" s="73"/>
      <c r="J22" s="74">
        <v>1</v>
      </c>
      <c r="K22" s="75">
        <f>($G$1/3.6)*30</f>
        <v>140.83333333333331</v>
      </c>
      <c r="L22" s="9"/>
      <c r="M22" s="9"/>
      <c r="N22" s="9"/>
    </row>
    <row r="23" spans="1:14" ht="16.5" customHeight="1">
      <c r="A23" s="36">
        <v>5000</v>
      </c>
      <c r="B23" s="37">
        <f t="shared" si="0"/>
        <v>0.0205456936226167</v>
      </c>
      <c r="C23" s="38">
        <f t="shared" si="1"/>
        <v>0.017610594533671458</v>
      </c>
      <c r="D23" s="38">
        <f t="shared" si="2"/>
        <v>0.01643655489809336</v>
      </c>
      <c r="E23" s="39">
        <f t="shared" si="3"/>
        <v>0.015409270216962525</v>
      </c>
      <c r="F23" s="39">
        <f t="shared" si="4"/>
        <v>0.014502842557141201</v>
      </c>
      <c r="G23" s="40">
        <f t="shared" si="5"/>
        <v>0.013697129081744468</v>
      </c>
      <c r="H23" s="72">
        <f t="shared" si="6"/>
        <v>0.012976227551126337</v>
      </c>
      <c r="I23" s="60"/>
      <c r="J23" s="74">
        <v>1.1</v>
      </c>
      <c r="K23" s="75">
        <f>($G$1/3.6)*30*1.1</f>
        <v>154.91666666666666</v>
      </c>
      <c r="L23" s="9"/>
      <c r="M23" s="9"/>
      <c r="N23" s="9"/>
    </row>
    <row r="24" spans="1:14" ht="16.5" customHeight="1">
      <c r="A24" s="36">
        <v>6000</v>
      </c>
      <c r="B24" s="37">
        <f t="shared" si="0"/>
        <v>0.02465483234714004</v>
      </c>
      <c r="C24" s="38">
        <f t="shared" si="1"/>
        <v>0.021132713440405747</v>
      </c>
      <c r="D24" s="38">
        <f t="shared" si="2"/>
        <v>0.01972386587771203</v>
      </c>
      <c r="E24" s="39">
        <f t="shared" si="3"/>
        <v>0.018491124260355027</v>
      </c>
      <c r="F24" s="39">
        <f t="shared" si="4"/>
        <v>0.01740341106856944</v>
      </c>
      <c r="G24" s="40">
        <f t="shared" si="5"/>
        <v>0.01643655489809336</v>
      </c>
      <c r="H24" s="72">
        <f t="shared" si="6"/>
        <v>0.015571473061351605</v>
      </c>
      <c r="I24" s="60"/>
      <c r="J24" s="76">
        <v>1.2</v>
      </c>
      <c r="K24" s="77">
        <f>($G$1/3.6)*30*1.2</f>
        <v>168.99999999999997</v>
      </c>
      <c r="L24" s="57"/>
      <c r="M24" s="9"/>
      <c r="N24" s="9"/>
    </row>
    <row r="25" spans="1:14" ht="16.5" customHeight="1">
      <c r="A25" s="36">
        <v>7000</v>
      </c>
      <c r="B25" s="37">
        <f t="shared" si="0"/>
        <v>0.028763971071663383</v>
      </c>
      <c r="C25" s="38">
        <f t="shared" si="1"/>
        <v>0.02465483234714004</v>
      </c>
      <c r="D25" s="38">
        <f t="shared" si="2"/>
        <v>0.023011176857330704</v>
      </c>
      <c r="E25" s="39">
        <f t="shared" si="3"/>
        <v>0.021572978303747534</v>
      </c>
      <c r="F25" s="39">
        <f t="shared" si="4"/>
        <v>0.020303979579997678</v>
      </c>
      <c r="G25" s="40">
        <f t="shared" si="5"/>
        <v>0.019175980714442254</v>
      </c>
      <c r="H25" s="72">
        <f t="shared" si="6"/>
        <v>0.01816671857157687</v>
      </c>
      <c r="I25" s="62"/>
      <c r="J25" s="62"/>
      <c r="K25" s="63"/>
      <c r="L25" s="78"/>
      <c r="M25" s="9"/>
      <c r="N25" s="9"/>
    </row>
    <row r="26" spans="1:14" ht="16.5" customHeight="1">
      <c r="A26" s="36">
        <v>8000</v>
      </c>
      <c r="B26" s="37">
        <f t="shared" si="0"/>
        <v>0.03287310979618672</v>
      </c>
      <c r="C26" s="38">
        <f t="shared" si="1"/>
        <v>0.02817695125387433</v>
      </c>
      <c r="D26" s="38">
        <f t="shared" si="2"/>
        <v>0.026298487836949377</v>
      </c>
      <c r="E26" s="39">
        <f t="shared" si="3"/>
        <v>0.024654832347140037</v>
      </c>
      <c r="F26" s="39">
        <f t="shared" si="4"/>
        <v>0.023204548091425917</v>
      </c>
      <c r="G26" s="40">
        <f t="shared" si="5"/>
        <v>0.021915406530791146</v>
      </c>
      <c r="H26" s="72">
        <f t="shared" si="6"/>
        <v>0.02076196408180214</v>
      </c>
      <c r="I26" s="79" t="s">
        <v>11</v>
      </c>
      <c r="J26" s="80"/>
      <c r="K26" s="81"/>
      <c r="L26" s="82"/>
      <c r="M26" s="9"/>
      <c r="N26" s="9"/>
    </row>
    <row r="27" spans="1:14" ht="16.5" customHeight="1">
      <c r="A27" s="36">
        <v>9000</v>
      </c>
      <c r="B27" s="37">
        <f t="shared" si="0"/>
        <v>0.03698224852071006</v>
      </c>
      <c r="C27" s="38">
        <f t="shared" si="1"/>
        <v>0.03169907016060862</v>
      </c>
      <c r="D27" s="38">
        <f t="shared" si="2"/>
        <v>0.029585798816568046</v>
      </c>
      <c r="E27" s="39">
        <f t="shared" si="3"/>
        <v>0.027736686390532537</v>
      </c>
      <c r="F27" s="39">
        <f t="shared" si="4"/>
        <v>0.026105116602854157</v>
      </c>
      <c r="G27" s="40">
        <f t="shared" si="5"/>
        <v>0.024654832347140037</v>
      </c>
      <c r="H27" s="72">
        <f t="shared" si="6"/>
        <v>0.023357209592027403</v>
      </c>
      <c r="I27" s="83" t="s">
        <v>12</v>
      </c>
      <c r="J27" s="84"/>
      <c r="K27" s="85">
        <f>(((1/(G$1*1000))*A28)/(G4/100))/24</f>
        <v>0.027394258163488935</v>
      </c>
      <c r="L27" s="82"/>
      <c r="M27" s="9"/>
      <c r="N27" s="9"/>
    </row>
    <row r="28" spans="1:14" ht="16.5" customHeight="1">
      <c r="A28" s="36">
        <v>10000</v>
      </c>
      <c r="B28" s="37">
        <f t="shared" si="0"/>
        <v>0.0410913872452334</v>
      </c>
      <c r="C28" s="38">
        <f t="shared" si="1"/>
        <v>0.035221189067342916</v>
      </c>
      <c r="D28" s="38">
        <f t="shared" si="2"/>
        <v>0.03287310979618672</v>
      </c>
      <c r="E28" s="39">
        <f t="shared" si="3"/>
        <v>0.03081854043392505</v>
      </c>
      <c r="F28" s="39">
        <f t="shared" si="4"/>
        <v>0.029005685114282403</v>
      </c>
      <c r="G28" s="86">
        <f t="shared" si="5"/>
        <v>0.027394258163488935</v>
      </c>
      <c r="H28" s="72">
        <f t="shared" si="6"/>
        <v>0.025952455102252674</v>
      </c>
      <c r="I28" s="87" t="s">
        <v>13</v>
      </c>
      <c r="J28" s="88"/>
      <c r="K28" s="89">
        <f>(((1/(G$1*1000))*A32)/(F4/100))/24</f>
        <v>0.061201995591135865</v>
      </c>
      <c r="L28" s="82"/>
      <c r="M28" s="9"/>
      <c r="N28" s="9"/>
    </row>
    <row r="29" spans="1:14" ht="16.5" customHeight="1">
      <c r="A29" s="36">
        <v>12000</v>
      </c>
      <c r="B29" s="37">
        <f t="shared" si="0"/>
        <v>0.04930966469428008</v>
      </c>
      <c r="C29" s="38">
        <f t="shared" si="1"/>
        <v>0.042265426880811495</v>
      </c>
      <c r="D29" s="38">
        <f t="shared" si="2"/>
        <v>0.03944773175542406</v>
      </c>
      <c r="E29" s="39">
        <f t="shared" si="3"/>
        <v>0.036982248520710054</v>
      </c>
      <c r="F29" s="39">
        <f t="shared" si="4"/>
        <v>0.03480682213713888</v>
      </c>
      <c r="G29" s="40">
        <f t="shared" si="5"/>
        <v>0.03287310979618672</v>
      </c>
      <c r="H29" s="72">
        <f t="shared" si="6"/>
        <v>0.03114294612270321</v>
      </c>
      <c r="I29" s="90" t="s">
        <v>14</v>
      </c>
      <c r="J29" s="91"/>
      <c r="K29" s="92">
        <f>(((1/(G$1*1000))*A33)/(E4/100))/24</f>
        <v>0.1300388313609467</v>
      </c>
      <c r="L29" s="82"/>
      <c r="M29" s="9"/>
      <c r="N29" s="9"/>
    </row>
    <row r="30" spans="1:14" ht="16.5" customHeight="1">
      <c r="A30" s="36">
        <v>15000</v>
      </c>
      <c r="B30" s="37">
        <f t="shared" si="0"/>
        <v>0.0616370808678501</v>
      </c>
      <c r="C30" s="38">
        <f t="shared" si="1"/>
        <v>0.05283178360101437</v>
      </c>
      <c r="D30" s="38">
        <f t="shared" si="2"/>
        <v>0.04930966469428008</v>
      </c>
      <c r="E30" s="39">
        <f t="shared" si="3"/>
        <v>0.046227810650887574</v>
      </c>
      <c r="F30" s="39">
        <f t="shared" si="4"/>
        <v>0.0435085276714236</v>
      </c>
      <c r="G30" s="93">
        <f t="shared" si="5"/>
        <v>0.041091387245233396</v>
      </c>
      <c r="H30" s="94">
        <f t="shared" si="6"/>
        <v>0.03892868265337901</v>
      </c>
      <c r="K30" s="95"/>
      <c r="L30" s="82"/>
      <c r="M30" s="9"/>
      <c r="N30" s="9"/>
    </row>
    <row r="31" spans="1:14" ht="16.5" customHeight="1">
      <c r="A31" s="36">
        <v>20000</v>
      </c>
      <c r="B31" s="37">
        <f t="shared" si="0"/>
        <v>0.0821827744904668</v>
      </c>
      <c r="C31" s="38">
        <f t="shared" si="1"/>
        <v>0.07044237813468583</v>
      </c>
      <c r="D31" s="38">
        <f t="shared" si="2"/>
        <v>0.06574621959237344</v>
      </c>
      <c r="E31" s="39">
        <f t="shared" si="3"/>
        <v>0.0616370808678501</v>
      </c>
      <c r="F31" s="96">
        <f t="shared" si="4"/>
        <v>0.058011370228564806</v>
      </c>
      <c r="G31" s="97"/>
      <c r="H31" s="98"/>
      <c r="I31" s="99" t="s">
        <v>15</v>
      </c>
      <c r="J31" s="100"/>
      <c r="K31" s="101"/>
      <c r="L31" s="82"/>
      <c r="M31" s="9"/>
      <c r="N31" s="9"/>
    </row>
    <row r="32" spans="1:14" ht="16.5" customHeight="1">
      <c r="A32" s="36">
        <v>21100</v>
      </c>
      <c r="B32" s="37">
        <f t="shared" si="0"/>
        <v>0.08670282708744248</v>
      </c>
      <c r="C32" s="38">
        <f t="shared" si="1"/>
        <v>0.07431670893209355</v>
      </c>
      <c r="D32" s="38">
        <f t="shared" si="2"/>
        <v>0.06936226166995398</v>
      </c>
      <c r="E32" s="39">
        <f t="shared" si="3"/>
        <v>0.06502712031558185</v>
      </c>
      <c r="F32" s="102">
        <f t="shared" si="4"/>
        <v>0.061201995591135865</v>
      </c>
      <c r="G32" s="103"/>
      <c r="H32" s="104"/>
      <c r="I32" s="105" t="s">
        <v>12</v>
      </c>
      <c r="J32" s="106"/>
      <c r="K32" s="107">
        <f>G28/10</f>
        <v>0.0027394258163488936</v>
      </c>
      <c r="L32" s="9"/>
      <c r="M32" s="9"/>
      <c r="N32" s="9"/>
    </row>
    <row r="33" spans="1:14" ht="16.5" customHeight="1">
      <c r="A33" s="36">
        <v>42195</v>
      </c>
      <c r="B33" s="37">
        <f t="shared" si="0"/>
        <v>0.17338510848126232</v>
      </c>
      <c r="C33" s="38">
        <f t="shared" si="1"/>
        <v>0.14861580726965343</v>
      </c>
      <c r="D33" s="38">
        <f t="shared" si="2"/>
        <v>0.13870808678500984</v>
      </c>
      <c r="E33" s="108">
        <f t="shared" si="3"/>
        <v>0.1300388313609467</v>
      </c>
      <c r="F33" s="96">
        <f t="shared" si="4"/>
        <v>0.12238948833971458</v>
      </c>
      <c r="G33" s="109"/>
      <c r="H33" s="110"/>
      <c r="I33" s="111" t="s">
        <v>13</v>
      </c>
      <c r="J33" s="112"/>
      <c r="K33" s="113">
        <f>F32/21.1</f>
        <v>0.0029005685114282397</v>
      </c>
      <c r="L33" s="9"/>
      <c r="M33" s="9"/>
      <c r="N33" s="9"/>
    </row>
    <row r="34" spans="1:14" ht="16.5" customHeight="1">
      <c r="A34" s="36">
        <v>50000</v>
      </c>
      <c r="B34" s="114">
        <f t="shared" si="0"/>
        <v>0.205456936226167</v>
      </c>
      <c r="C34" s="115">
        <f t="shared" si="1"/>
        <v>0.17610594533671456</v>
      </c>
      <c r="D34" s="115">
        <f t="shared" si="2"/>
        <v>0.1643655489809336</v>
      </c>
      <c r="E34" s="116">
        <f t="shared" si="3"/>
        <v>0.15409270216962526</v>
      </c>
      <c r="F34" s="117">
        <f t="shared" si="4"/>
        <v>0.14502842557141202</v>
      </c>
      <c r="G34" s="118"/>
      <c r="H34" s="119"/>
      <c r="I34" s="120" t="s">
        <v>14</v>
      </c>
      <c r="J34" s="121"/>
      <c r="K34" s="122">
        <f>E33/42.195</f>
        <v>0.003081854043392504</v>
      </c>
      <c r="L34" s="9"/>
      <c r="M34" s="9"/>
      <c r="N34" s="9"/>
    </row>
    <row r="35" spans="7:11" ht="14.25">
      <c r="G35" s="82"/>
      <c r="H35" s="78"/>
      <c r="I35" s="82"/>
      <c r="J35" s="82"/>
      <c r="K35" s="82"/>
    </row>
    <row r="36" spans="7:11" ht="14.25">
      <c r="G36" s="82"/>
      <c r="H36" s="78"/>
      <c r="I36" s="82"/>
      <c r="J36" s="82"/>
      <c r="K36" s="82"/>
    </row>
    <row r="37" spans="7:11" ht="14.25">
      <c r="G37" s="82"/>
      <c r="H37" s="78"/>
      <c r="I37" s="82"/>
      <c r="J37" s="82"/>
      <c r="K37" s="82"/>
    </row>
    <row r="38" spans="7:11" ht="14.25">
      <c r="G38" s="82"/>
      <c r="H38" s="78"/>
      <c r="I38" s="82"/>
      <c r="J38" s="82"/>
      <c r="K38" s="82"/>
    </row>
  </sheetData>
  <sheetProtection selectLockedCells="1" selectUnlockedCells="1"/>
  <printOptions horizontalCentered="1" verticalCentered="1"/>
  <pageMargins left="0.27569444444444446" right="0" top="0" bottom="0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showGridLines="0" zoomScalePageLayoutView="0" workbookViewId="0" topLeftCell="A1">
      <selection activeCell="G2" sqref="G2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Brasselet</dc:creator>
  <cp:keywords/>
  <dc:description/>
  <cp:lastModifiedBy>Laurent Brasselet</cp:lastModifiedBy>
  <dcterms:created xsi:type="dcterms:W3CDTF">2023-11-13T19:53:17Z</dcterms:created>
  <dcterms:modified xsi:type="dcterms:W3CDTF">2023-11-13T19:56:45Z</dcterms:modified>
  <cp:category/>
  <cp:version/>
  <cp:contentType/>
  <cp:contentStatus/>
</cp:coreProperties>
</file>